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Model" sheetId="2" state="visible" r:id="rId4"/>
    <sheet name="Starting mixe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<sst xmlns="http://schemas.openxmlformats.org/spreadsheetml/2006/main" count="89" uniqueCount="70">
  <si>
    <t xml:space="preserve">GrowFaster.co</t>
  </si>
  <si>
    <t xml:space="preserve">Marketing Budget Allocation Model</t>
  </si>
  <si>
    <t xml:space="preserve">Split one monthly budget across channels, estimate what each channel returns, and see where the next dollar should go. Channels set to 0% show as "Standby", because not every business needs every channel.</t>
  </si>
  <si>
    <t xml:space="preserve">How to use it</t>
  </si>
  <si>
    <t xml:space="preserve">1.  On the Model tab, enter your monthly budget, average revenue per customer, gross margin and typical close rate (the peach cells at the top).</t>
  </si>
  <si>
    <t xml:space="preserve">2.  Pick a starting mix that matches your business (Local services, DTC brand, Manufacturer or B2B services). The suggested split appears next to each channel.</t>
  </si>
  <si>
    <t xml:space="preserve">3.  Type your own allocation in the "Your allocation %" column. The check under the table tells you when it adds up to 100%.</t>
  </si>
  <si>
    <t xml:space="preserve">4.  Enter an estimated cost per lead for each channel. Use your own numbers if you have them; the examples are only placeholders.</t>
  </si>
  <si>
    <t xml:space="preserve">5.  Read the results: leads, customers, revenue, profit after spend and profit per $1. Rank 1 is the channel that earns the most per dollar.</t>
  </si>
  <si>
    <t xml:space="preserve">6.  Each month, replace the estimates with real results and move budget toward the top-ranked channels. Keep anything new in "Testing / other".</t>
  </si>
  <si>
    <t xml:space="preserve">Color key</t>
  </si>
  <si>
    <t xml:space="preserve">Blue text on a peach background = a cell you type into</t>
  </si>
  <si>
    <t xml:space="preserve">Black text = a formula. Leave these alone and they update themselves</t>
  </si>
  <si>
    <t xml:space="preserve">Organic channels</t>
  </si>
  <si>
    <t xml:space="preserve">For SEO, Google Business Profile, AI search, content and reviews, "cost per lead" means what you spend on that channel each month divided by the leads it brings in once it has had time to ramp up. Organic channels usually take months to build, then keep paying off.</t>
  </si>
  <si>
    <t xml:space="preserve">Example numbers</t>
  </si>
  <si>
    <t xml:space="preserve">Every number already in the file is an illustrative placeholder, not a benchmark or a client result. Replace them with your own.</t>
  </si>
  <si>
    <t xml:space="preserve">Free template from GrowFaster.co. Use it, copy it, share it.</t>
  </si>
  <si>
    <t xml:space="preserve">Want it done for you? Book a Free Assessment: growfaster.co/book-a-call/</t>
  </si>
  <si>
    <t xml:space="preserve">Marketing budget allocation model</t>
  </si>
  <si>
    <t xml:space="preserve">Peach cells are inputs. Everything else calculates.</t>
  </si>
  <si>
    <t xml:space="preserve">Monthly marketing budget ($)</t>
  </si>
  <si>
    <t xml:space="preserve">Average revenue per new customer ($)</t>
  </si>
  <si>
    <t xml:space="preserve">Gross margin (%)</t>
  </si>
  <si>
    <t xml:space="preserve">Typical close rate, lead to customer (%)</t>
  </si>
  <si>
    <t xml:space="preserve">Starting mix</t>
  </si>
  <si>
    <t xml:space="preserve">Local services</t>
  </si>
  <si>
    <t xml:space="preserve">Channel</t>
  </si>
  <si>
    <t xml:space="preserve">Type</t>
  </si>
  <si>
    <t xml:space="preserve">Suggested start %</t>
  </si>
  <si>
    <t xml:space="preserve">Your allocation %</t>
  </si>
  <si>
    <t xml:space="preserve">Monthly budget ($)</t>
  </si>
  <si>
    <t xml:space="preserve">Est. cost per lead ($)</t>
  </si>
  <si>
    <t xml:space="preserve">Est. leads</t>
  </si>
  <si>
    <t xml:space="preserve">Close rate</t>
  </si>
  <si>
    <t xml:space="preserve">New customers</t>
  </si>
  <si>
    <t xml:space="preserve">Revenue ($)</t>
  </si>
  <si>
    <t xml:space="preserve">Gross profit ($)</t>
  </si>
  <si>
    <t xml:space="preserve">Profit after spend ($)</t>
  </si>
  <si>
    <t xml:space="preserve">Return on spend (x)</t>
  </si>
  <si>
    <t xml:space="preserve">Profit per $1</t>
  </si>
  <si>
    <t xml:space="preserve">Rank</t>
  </si>
  <si>
    <t xml:space="preserve">Status</t>
  </si>
  <si>
    <t xml:space="preserve">Google Ads</t>
  </si>
  <si>
    <t xml:space="preserve">Paid</t>
  </si>
  <si>
    <t xml:space="preserve">Local Services Ads</t>
  </si>
  <si>
    <t xml:space="preserve">Meta &amp; Instagram Ads</t>
  </si>
  <si>
    <t xml:space="preserve">SEO</t>
  </si>
  <si>
    <t xml:space="preserve">Organic</t>
  </si>
  <si>
    <t xml:space="preserve">Google Business Profile</t>
  </si>
  <si>
    <t xml:space="preserve">AI search (ChatGPT, Claude, Gemini)</t>
  </si>
  <si>
    <t xml:space="preserve">Content &amp; social</t>
  </si>
  <si>
    <t xml:space="preserve">Reviews &amp; reputation</t>
  </si>
  <si>
    <t xml:space="preserve">Email &amp; SMS</t>
  </si>
  <si>
    <t xml:space="preserve">Owned</t>
  </si>
  <si>
    <t xml:space="preserve">Testing / other</t>
  </si>
  <si>
    <t xml:space="preserve">Test</t>
  </si>
  <si>
    <t xml:space="preserve">Total</t>
  </si>
  <si>
    <t xml:space="preserve">Allocation check</t>
  </si>
  <si>
    <t xml:space="preserve">Blended cost per lead</t>
  </si>
  <si>
    <t xml:space="preserve">Blended cost per new customer</t>
  </si>
  <si>
    <t xml:space="preserve">Best earner per $1 (move budget toward)</t>
  </si>
  <si>
    <t xml:space="preserve">Weakest active channel (review or trim)</t>
  </si>
  <si>
    <t xml:space="preserve">Example numbers are illustrative placeholders, not benchmarks. Replace them with your own results.</t>
  </si>
  <si>
    <t xml:space="preserve">Starting mixes</t>
  </si>
  <si>
    <t xml:space="preserve">Illustrative starting splits by business type. Edit them or add your own column.</t>
  </si>
  <si>
    <t xml:space="preserve">DTC brand</t>
  </si>
  <si>
    <t xml:space="preserve">Manufacturer</t>
  </si>
  <si>
    <t xml:space="preserve">B2B services</t>
  </si>
  <si>
    <t xml:space="preserve">These splits match the example mixes on growfaster.co industry pages. They are starting points, not recommendations for your business.</t>
  </si>
</sst>
</file>

<file path=xl/styles.xml><?xml version="1.0" encoding="utf-8"?>
<styleSheet xmlns="http://schemas.openxmlformats.org/spreadsheetml/2006/main">
  <numFmts count="8">
    <numFmt numFmtId="164" formatCode="General"/>
    <numFmt numFmtId="165" formatCode="\$#,##0"/>
    <numFmt numFmtId="166" formatCode="0%"/>
    <numFmt numFmtId="167" formatCode="#,##0.0"/>
    <numFmt numFmtId="168" formatCode="\$#,##0;[RED]&quot;-$&quot;#,##0"/>
    <numFmt numFmtId="169" formatCode="0.0\x"/>
    <numFmt numFmtId="170" formatCode="\$0.00;[RED]&quot;-$&quot;0.00"/>
    <numFmt numFmtId="171" formatCode="0"/>
  </numFmts>
  <fonts count="20">
    <font>
      <sz val="11"/>
      <color theme="1"/>
      <name val="Calibri"/>
      <family val="2"/>
      <charset val="1"/>
    </font>
    <font>
      <sz val="10"/>
      <name val="Arial"/>
      <family val="0"/>
    </font>
    <font>
      <sz val="10"/>
      <name val="Arial"/>
      <family val="0"/>
    </font>
    <font>
      <sz val="10"/>
      <name val="Arial"/>
      <family val="0"/>
    </font>
    <font>
      <b val="true"/>
      <sz val="11"/>
      <color rgb="FFFF5A1F"/>
      <name val="Arial"/>
      <family val="0"/>
      <charset val="1"/>
    </font>
    <font>
      <b val="true"/>
      <sz val="20"/>
      <color rgb="FF0A0A0A"/>
      <name val="Arial"/>
      <family val="0"/>
      <charset val="1"/>
    </font>
    <font>
      <sz val="11"/>
      <color rgb="FF5A5A56"/>
      <name val="Arial"/>
      <family val="0"/>
      <charset val="1"/>
    </font>
    <font>
      <b val="true"/>
      <sz val="12"/>
      <name val="Arial"/>
      <family val="0"/>
      <charset val="1"/>
    </font>
    <font>
      <sz val="10"/>
      <name val="Arial"/>
      <family val="0"/>
      <charset val="1"/>
    </font>
    <font>
      <sz val="10"/>
      <color rgb="FF0000FF"/>
      <name val="Arial"/>
      <family val="0"/>
      <charset val="1"/>
    </font>
    <font>
      <sz val="10"/>
      <color rgb="FF000000"/>
      <name val="Arial"/>
      <family val="0"/>
      <charset val="1"/>
    </font>
    <font>
      <sz val="10"/>
      <color rgb="FF5A5A56"/>
      <name val="Arial"/>
      <family val="0"/>
      <charset val="1"/>
    </font>
    <font>
      <b val="true"/>
      <u val="single"/>
      <sz val="10"/>
      <color rgb="FFFF5A1F"/>
      <name val="Arial"/>
      <family val="0"/>
      <charset val="1"/>
    </font>
    <font>
      <b val="true"/>
      <sz val="16"/>
      <color rgb="FF0A0A0A"/>
      <name val="Arial"/>
      <family val="0"/>
      <charset val="1"/>
    </font>
    <font>
      <b val="true"/>
      <sz val="10"/>
      <color rgb="FFFFFFFF"/>
      <name val="Arial"/>
      <family val="0"/>
      <charset val="1"/>
    </font>
    <font>
      <b val="true"/>
      <sz val="10"/>
      <color rgb="FF000000"/>
      <name val="Arial"/>
      <family val="0"/>
      <charset val="1"/>
    </font>
    <font>
      <sz val="9"/>
      <color rgb="FF5A5A56"/>
      <name val="Arial"/>
      <family val="0"/>
      <charset val="1"/>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FFF1EA"/>
        <bgColor rgb="FFF4F4F1"/>
      </patternFill>
    </fill>
    <fill>
      <patternFill patternType="solid">
        <fgColor rgb="FF0A0A0A"/>
        <bgColor rgb="FF000000"/>
      </patternFill>
    </fill>
    <fill>
      <patternFill patternType="solid">
        <fgColor rgb="FFF4F4F1"/>
        <bgColor rgb="FFFFF1EA"/>
      </patternFill>
    </fill>
  </fills>
  <borders count="2">
    <border diagonalUp="false" diagonalDown="false">
      <left/>
      <right/>
      <top/>
      <bottom/>
      <diagonal/>
    </border>
    <border diagonalUp="false" diagonalDown="false">
      <left/>
      <right/>
      <top/>
      <bottom style="thin">
        <color rgb="FFDCDC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left"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9" fillId="2" borderId="1" xfId="0" applyFont="true" applyBorder="true" applyAlignment="true" applyProtection="false">
      <alignment horizontal="right" vertical="center" textRotation="0" wrapText="false" indent="0" shrinkToFit="false"/>
      <protection locked="true" hidden="false"/>
    </xf>
    <xf numFmtId="166" fontId="9" fillId="2" borderId="1" xfId="0" applyFont="true" applyBorder="true" applyAlignment="true" applyProtection="false">
      <alignment horizontal="right" vertical="center" textRotation="0" wrapText="false" indent="0" shrinkToFit="false"/>
      <protection locked="true" hidden="false"/>
    </xf>
    <xf numFmtId="164" fontId="9" fillId="2" borderId="1" xfId="0" applyFont="true" applyBorder="true" applyAlignment="true" applyProtection="false">
      <alignment horizontal="center" vertical="center" textRotation="0" wrapText="false" indent="0" shrinkToFit="false"/>
      <protection locked="true" hidden="false"/>
    </xf>
    <xf numFmtId="164" fontId="14" fillId="3" borderId="0" xfId="0" applyFont="true" applyBorder="fals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6" fontId="10" fillId="0" borderId="1" xfId="0" applyFont="true" applyBorder="true" applyAlignment="true" applyProtection="false">
      <alignment horizontal="right" vertical="center" textRotation="0" wrapText="false" indent="0" shrinkToFit="false"/>
      <protection locked="true" hidden="false"/>
    </xf>
    <xf numFmtId="165" fontId="10" fillId="0" borderId="1" xfId="0" applyFont="true" applyBorder="true" applyAlignment="true" applyProtection="false">
      <alignment horizontal="right" vertical="center" textRotation="0" wrapText="false" indent="0" shrinkToFit="false"/>
      <protection locked="true" hidden="false"/>
    </xf>
    <xf numFmtId="167" fontId="10" fillId="0" borderId="1" xfId="0" applyFont="true" applyBorder="true" applyAlignment="true" applyProtection="false">
      <alignment horizontal="right" vertical="center" textRotation="0" wrapText="false" indent="0" shrinkToFit="false"/>
      <protection locked="true" hidden="false"/>
    </xf>
    <xf numFmtId="168" fontId="10" fillId="0" borderId="1" xfId="0" applyFont="true" applyBorder="true" applyAlignment="true" applyProtection="false">
      <alignment horizontal="right" vertical="center" textRotation="0" wrapText="false" indent="0" shrinkToFit="false"/>
      <protection locked="true" hidden="false"/>
    </xf>
    <xf numFmtId="169" fontId="10" fillId="0" borderId="1" xfId="0" applyFont="true" applyBorder="true" applyAlignment="true" applyProtection="false">
      <alignment horizontal="right" vertical="center" textRotation="0" wrapText="false" indent="0" shrinkToFit="false"/>
      <protection locked="true" hidden="false"/>
    </xf>
    <xf numFmtId="170" fontId="10" fillId="0" borderId="1" xfId="0" applyFont="true" applyBorder="true" applyAlignment="true" applyProtection="false">
      <alignment horizontal="right" vertical="center" textRotation="0" wrapText="false" indent="0" shrinkToFit="false"/>
      <protection locked="true" hidden="false"/>
    </xf>
    <xf numFmtId="171" fontId="10" fillId="0" borderId="1" xfId="0" applyFont="true" applyBorder="true" applyAlignment="true" applyProtection="false">
      <alignment horizontal="center" vertical="center" textRotation="0" wrapText="false" indent="0" shrinkToFit="false"/>
      <protection locked="true" hidden="false"/>
    </xf>
    <xf numFmtId="164" fontId="15" fillId="4" borderId="1" xfId="0" applyFont="true" applyBorder="true" applyAlignment="true" applyProtection="false">
      <alignment horizontal="left" vertical="center"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5" fillId="4" borderId="1" xfId="0" applyFont="true" applyBorder="true" applyAlignment="true" applyProtection="false">
      <alignment horizontal="right" vertical="center" textRotation="0" wrapText="false" indent="0" shrinkToFit="false"/>
      <protection locked="true" hidden="false"/>
    </xf>
    <xf numFmtId="165" fontId="15" fillId="4" borderId="1" xfId="0" applyFont="true" applyBorder="true" applyAlignment="true" applyProtection="false">
      <alignment horizontal="right" vertical="center" textRotation="0" wrapText="false" indent="0" shrinkToFit="false"/>
      <protection locked="true" hidden="false"/>
    </xf>
    <xf numFmtId="167" fontId="15" fillId="4" borderId="1" xfId="0" applyFont="true" applyBorder="true" applyAlignment="true" applyProtection="false">
      <alignment horizontal="right" vertical="center" textRotation="0" wrapText="false" indent="0" shrinkToFit="false"/>
      <protection locked="true" hidden="false"/>
    </xf>
    <xf numFmtId="168" fontId="15" fillId="4" borderId="1" xfId="0" applyFont="true" applyBorder="true" applyAlignment="true" applyProtection="false">
      <alignment horizontal="right" vertical="center" textRotation="0" wrapText="false" indent="0" shrinkToFit="false"/>
      <protection locked="true" hidden="false"/>
    </xf>
    <xf numFmtId="169" fontId="15" fillId="4" borderId="1" xfId="0" applyFont="true" applyBorder="true" applyAlignment="true" applyProtection="false">
      <alignment horizontal="right" vertical="center" textRotation="0" wrapText="false" indent="0" shrinkToFit="false"/>
      <protection locked="true" hidden="false"/>
    </xf>
    <xf numFmtId="170" fontId="15" fillId="4" borderId="1" xfId="0" applyFont="true" applyBorder="true" applyAlignment="true" applyProtection="false">
      <alignment horizontal="right" vertical="center" textRotation="0" wrapText="false" indent="0" shrinkToFit="false"/>
      <protection locked="true" hidden="false"/>
    </xf>
    <xf numFmtId="164" fontId="15" fillId="0" borderId="1" xfId="0" applyFont="true" applyBorder="true" applyAlignment="true" applyProtection="false">
      <alignment horizontal="left" vertical="center" textRotation="0" wrapText="false" indent="0" shrinkToFit="false"/>
      <protection locked="true" hidden="false"/>
    </xf>
    <xf numFmtId="165" fontId="15" fillId="0" borderId="1" xfId="0" applyFont="true" applyBorder="true" applyAlignment="true" applyProtection="false">
      <alignment horizontal="left" vertical="center"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C0392B"/>
      </font>
    </dxf>
    <dxf>
      <font>
        <name val="Arial"/>
        <charset val="1"/>
        <family val="0"/>
        <b val="1"/>
        <color rgb="FF1E7B34"/>
      </font>
    </dxf>
    <dxf>
      <font>
        <name val="Arial"/>
        <charset val="1"/>
        <family val="0"/>
        <color rgb="FF9A9A95"/>
      </font>
    </dxf>
    <dxf>
      <font>
        <name val="Arial"/>
        <charset val="1"/>
        <family val="0"/>
        <b val="1"/>
        <color rgb="FFFF5A1F"/>
      </font>
    </dxf>
  </dxfs>
  <colors>
    <indexedColors>
      <rgbColor rgb="FF000000"/>
      <rgbColor rgb="FFFFFFFF"/>
      <rgbColor rgb="FFFF0000"/>
      <rgbColor rgb="FF00FF00"/>
      <rgbColor rgb="FF0000FF"/>
      <rgbColor rgb="FFFFFF00"/>
      <rgbColor rgb="FFFF00FF"/>
      <rgbColor rgb="FF00FFFF"/>
      <rgbColor rgb="FF800000"/>
      <rgbColor rgb="FF1E7B34"/>
      <rgbColor rgb="FF000080"/>
      <rgbColor rgb="FF808000"/>
      <rgbColor rgb="FF800080"/>
      <rgbColor rgb="FF008080"/>
      <rgbColor rgb="FFDCDCD7"/>
      <rgbColor rgb="FF878787"/>
      <rgbColor rgb="FF9999FF"/>
      <rgbColor rgb="FF993366"/>
      <rgbColor rgb="FFFFF1EA"/>
      <rgbColor rgb="FFF4F4F1"/>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5A1F"/>
      <rgbColor rgb="FF5A5A56"/>
      <rgbColor rgb="FF9A9A95"/>
      <rgbColor rgb="FF003366"/>
      <rgbColor rgb="FF339966"/>
      <rgbColor rgb="FF0A0A0A"/>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style val="10"/>
  <c:chart>
    <c:title>
      <c:tx>
        <c:rich>
          <a:bodyPr rot="0"/>
          <a:lstStyle/>
          <a:p>
            <a:pPr>
              <a:defRPr sz="1300" b="0" u="none" strike="noStrike">
                <a:uFillTx/>
                <a:latin typeface="Arial"/>
              </a:defRPr>
            </a:pPr>
            <a:r>
              <a:rPr sz="1800" b="1" u="none" strike="noStrike">
                <a:solidFill>
                  <a:srgbClr val="000000"/>
                </a:solidFill>
                <a:uFillTx/>
                <a:latin typeface="Calibri"/>
              </a:rPr>
              <a:t>Profit after spend by channel</a:t>
            </a:r>
          </a:p>
        </c:rich>
      </c:tx>
      <c:overlay val="0"/>
      <c:spPr>
        <a:noFill/>
        <a:ln w="0">
          <a:noFill/>
        </a:ln>
      </c:spPr>
    </c:title>
    <c:autoTitleDeleted val="0"/>
    <c:plotArea>
      <c:barChart>
        <c:barDir val="bar"/>
        <c:grouping val="clustered"/>
        <c:varyColors val="0"/>
        <c:ser>
          <c:idx val="0"/>
          <c:order val="0"/>
          <c:tx>
            <c:strRef>
              <c:f>Model!M11</c:f>
              <c:strCache>
                <c:ptCount val="1"/>
                <c:pt idx="0">
                  <c:v>Profit after spend ($)</c:v>
                </c:pt>
              </c:strCache>
            </c:strRef>
          </c:tx>
          <c:spPr>
            <a:solidFill>
              <a:srgbClr val="FF5A1F"/>
            </a:solidFill>
            <a:ln w="12600">
              <a:solidFill>
                <a:srgbClr val="FF5A1F"/>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FF5A1F"/>
                  </a:solidFill>
                </a:ln>
              </c:spPr>
            </c:leaderLines>
            <c:extLst>
              <c:ext xmlns:c15="http://schemas.microsoft.com/office/drawing/2012/chart" uri="{CE6537A1-D6FC-4f65-9D91-7224C49458BB}">
                <c15:showLeaderLines val="1"/>
              </c:ext>
            </c:extLst>
          </c:dLbls>
          <c:cat>
            <c:strRef>
              <c:f>Model!$B$12:$B$21</c:f>
              <c:strCache>
                <c:ptCount val="10"/>
                <c:pt idx="0">
                  <c:v>Google Ads</c:v>
                </c:pt>
                <c:pt idx="1">
                  <c:v>Local Services Ads</c:v>
                </c:pt>
                <c:pt idx="2">
                  <c:v>Meta &amp; Instagram Ads</c:v>
                </c:pt>
                <c:pt idx="3">
                  <c:v>SEO</c:v>
                </c:pt>
                <c:pt idx="4">
                  <c:v>Google Business Profile</c:v>
                </c:pt>
                <c:pt idx="5">
                  <c:v>AI search (ChatGPT, Claude, Gemini)</c:v>
                </c:pt>
                <c:pt idx="6">
                  <c:v>Content &amp; social</c:v>
                </c:pt>
                <c:pt idx="7">
                  <c:v>Reviews &amp; reputation</c:v>
                </c:pt>
                <c:pt idx="8">
                  <c:v>Email &amp; SMS</c:v>
                </c:pt>
                <c:pt idx="9">
                  <c:v>Testing / other</c:v>
                </c:pt>
              </c:strCache>
            </c:strRef>
          </c:cat>
          <c:val>
            <c:numRef>
              <c:f>Model!$M$12:$M$21</c:f>
              <c:numCache>
                <c:formatCode>\$#,##0;[RED]"-$"#,##0</c:formatCode>
                <c:ptCount val="10"/>
                <c:pt idx="0">
                  <c:v>3125</c:v>
                </c:pt>
                <c:pt idx="1">
                  <c:v>6704.54545454545</c:v>
                </c:pt>
                <c:pt idx="2">
                  <c:v>1187.5</c:v>
                </c:pt>
                <c:pt idx="3">
                  <c:v>2550</c:v>
                </c:pt>
                <c:pt idx="4">
                  <c:v>9571.42857142857</c:v>
                </c:pt>
                <c:pt idx="5">
                  <c:v>420.454545454546</c:v>
                </c:pt>
                <c:pt idx="6">
                  <c:v>223.214285714286</c:v>
                </c:pt>
                <c:pt idx="7">
                  <c:v>0</c:v>
                </c:pt>
                <c:pt idx="8">
                  <c:v>0</c:v>
                </c:pt>
                <c:pt idx="9">
                  <c:v>0</c:v>
                </c:pt>
              </c:numCache>
            </c:numRef>
          </c:val>
        </c:ser>
        <c:gapWidth val="150"/>
        <c:overlap val="0"/>
        <c:axId val="78430394"/>
        <c:axId val="31727860"/>
      </c:barChart>
      <c:catAx>
        <c:axId val="7843039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31727860"/>
        <c:crosses val="autoZero"/>
        <c:auto val="1"/>
        <c:lblAlgn val="ctr"/>
        <c:lblOffset val="100"/>
        <c:noMultiLvlLbl val="0"/>
      </c:catAx>
      <c:valAx>
        <c:axId val="31727860"/>
        <c:scaling>
          <c:orientation val="minMax"/>
        </c:scaling>
        <c:delete val="0"/>
        <c:axPos val="l"/>
        <c:majorGridlines>
          <c:spPr>
            <a:ln w="9360">
              <a:solidFill>
                <a:srgbClr val="878787"/>
              </a:solidFill>
              <a:round/>
            </a:ln>
          </c:spPr>
        </c:majorGridlines>
        <c:title>
          <c:tx>
            <c:rich>
              <a:bodyPr rot="0"/>
              <a:lstStyle/>
              <a:p>
                <a:pPr>
                  <a:defRPr sz="1300" b="0" u="none" strike="noStrike">
                    <a:uFillTx/>
                    <a:latin typeface="Arial"/>
                  </a:defRPr>
                </a:pPr>
                <a:r>
                  <a:rPr sz="1000" b="1" u="none" strike="noStrike">
                    <a:solidFill>
                      <a:srgbClr val="000000"/>
                    </a:solidFill>
                    <a:uFillTx/>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78430394"/>
        <c:crosses val="autoZero"/>
        <c:crossBetween val="between"/>
      </c:valAx>
      <c:spPr>
        <a:solidFill>
          <a:srgbClr val="FFFFFF"/>
        </a:solidFill>
        <a:ln w="0">
          <a:noFill/>
        </a:ln>
      </c:spPr>
    </c:plotArea>
    <c:plotVisOnly val="1"/>
    <c:dispBlanksAs val="gap"/>
  </c:chart>
  <c:spPr>
    <a:solidFill>
      <a:srgbClr val="FFFFFF"/>
    </a:solidFill>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32</xdr:row>
      <xdr:rowOff>0</xdr:rowOff>
    </xdr:from>
    <xdr:to>
      <xdr:col>8</xdr:col>
      <xdr:colOff>307080</xdr:colOff>
      <xdr:row>49</xdr:row>
      <xdr:rowOff>1080</xdr:rowOff>
    </xdr:to>
    <xdr:graphicFrame>
      <xdr:nvGraphicFramePr>
        <xdr:cNvPr id="1" name="Chart 1"/>
        <xdr:cNvGraphicFramePr/>
      </xdr:nvGraphicFramePr>
      <xdr:xfrm>
        <a:off x="211320" y="657216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growfaster.co/book-a-call/?utm_source=template&amp;utm_medium=xlsx&amp;utm_campaign=budget-model"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110"/>
  </cols>
  <sheetData>
    <row r="2" customFormat="false" ht="15" hidden="false" customHeight="false" outlineLevel="0" collapsed="false">
      <c r="B2" s="1" t="s">
        <v>0</v>
      </c>
    </row>
    <row r="3" customFormat="false" ht="30" hidden="false" customHeight="true" outlineLevel="0" collapsed="false">
      <c r="B3" s="2" t="s">
        <v>1</v>
      </c>
    </row>
    <row r="4" customFormat="false" ht="45.75" hidden="false" customHeight="true" outlineLevel="0" collapsed="false">
      <c r="B4" s="3" t="s">
        <v>2</v>
      </c>
    </row>
    <row r="6" customFormat="false" ht="15" hidden="false" customHeight="false" outlineLevel="0" collapsed="false">
      <c r="B6" s="4" t="s">
        <v>3</v>
      </c>
    </row>
    <row r="7" customFormat="false" ht="30" hidden="false" customHeight="true" outlineLevel="0" collapsed="false">
      <c r="B7" s="5" t="s">
        <v>4</v>
      </c>
    </row>
    <row r="8" customFormat="false" ht="30" hidden="false" customHeight="true" outlineLevel="0" collapsed="false">
      <c r="B8" s="5" t="s">
        <v>5</v>
      </c>
    </row>
    <row r="9" customFormat="false" ht="30" hidden="false" customHeight="true" outlineLevel="0" collapsed="false">
      <c r="B9" s="5" t="s">
        <v>6</v>
      </c>
    </row>
    <row r="10" customFormat="false" ht="30" hidden="false" customHeight="true" outlineLevel="0" collapsed="false">
      <c r="B10" s="5" t="s">
        <v>7</v>
      </c>
    </row>
    <row r="11" customFormat="false" ht="30" hidden="false" customHeight="true" outlineLevel="0" collapsed="false">
      <c r="B11" s="5" t="s">
        <v>8</v>
      </c>
    </row>
    <row r="12" customFormat="false" ht="30" hidden="false" customHeight="true" outlineLevel="0" collapsed="false">
      <c r="B12" s="5" t="s">
        <v>9</v>
      </c>
    </row>
    <row r="14" customFormat="false" ht="15" hidden="false" customHeight="false" outlineLevel="0" collapsed="false">
      <c r="B14" s="4" t="s">
        <v>10</v>
      </c>
    </row>
    <row r="15" customFormat="false" ht="15" hidden="false" customHeight="false" outlineLevel="0" collapsed="false">
      <c r="B15" s="6" t="s">
        <v>11</v>
      </c>
    </row>
    <row r="16" customFormat="false" ht="15" hidden="false" customHeight="false" outlineLevel="0" collapsed="false">
      <c r="B16" s="7" t="s">
        <v>12</v>
      </c>
    </row>
    <row r="18" customFormat="false" ht="15" hidden="false" customHeight="false" outlineLevel="0" collapsed="false">
      <c r="B18" s="4" t="s">
        <v>13</v>
      </c>
    </row>
    <row r="19" customFormat="false" ht="45" hidden="false" customHeight="true" outlineLevel="0" collapsed="false">
      <c r="B19" s="5" t="s">
        <v>14</v>
      </c>
    </row>
    <row r="21" customFormat="false" ht="15" hidden="false" customHeight="false" outlineLevel="0" collapsed="false">
      <c r="B21" s="4" t="s">
        <v>15</v>
      </c>
    </row>
    <row r="22" customFormat="false" ht="30" hidden="false" customHeight="true" outlineLevel="0" collapsed="false">
      <c r="B22" s="5" t="s">
        <v>16</v>
      </c>
    </row>
    <row r="25" customFormat="false" ht="15" hidden="false" customHeight="false" outlineLevel="0" collapsed="false">
      <c r="B25" s="8" t="s">
        <v>17</v>
      </c>
    </row>
    <row r="26" customFormat="false" ht="15" hidden="false" customHeight="false" outlineLevel="0" collapsed="false">
      <c r="B26" s="9" t="s">
        <v>18</v>
      </c>
    </row>
  </sheetData>
  <hyperlinks>
    <hyperlink ref="B26" r:id="rId1" display="Want it done for you? Book a Free Assessment: growfaster.co/book-a-call/"/>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Q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10"/>
    <col collapsed="false" customWidth="true" hidden="false" outlineLevel="0" max="5" min="4" style="0" width="13"/>
    <col collapsed="false" customWidth="true" hidden="false" outlineLevel="0" max="6" min="6" style="0" width="14"/>
    <col collapsed="false" customWidth="true" hidden="false" outlineLevel="0" max="7" min="7" style="0" width="13"/>
    <col collapsed="false" customWidth="true" hidden="false" outlineLevel="0" max="9" min="8" style="0" width="11"/>
    <col collapsed="false" customWidth="true" hidden="false" outlineLevel="0" max="10" min="10" style="0" width="12"/>
    <col collapsed="false" customWidth="true" hidden="false" outlineLevel="0" max="12" min="11" style="0" width="14"/>
    <col collapsed="false" customWidth="true" hidden="false" outlineLevel="0" max="13" min="13" style="0" width="15"/>
    <col collapsed="false" customWidth="true" hidden="false" outlineLevel="0" max="14" min="14" style="0" width="10"/>
    <col collapsed="false" customWidth="true" hidden="false" outlineLevel="0" max="15" min="15" style="0" width="11"/>
    <col collapsed="false" customWidth="true" hidden="false" outlineLevel="0" max="16" min="16" style="0" width="8"/>
    <col collapsed="false" customWidth="true" hidden="false" outlineLevel="0" max="17" min="17" style="0" width="10"/>
  </cols>
  <sheetData>
    <row r="2" customFormat="false" ht="24" hidden="false" customHeight="true" outlineLevel="0" collapsed="false">
      <c r="B2" s="10" t="s">
        <v>19</v>
      </c>
    </row>
    <row r="3" customFormat="false" ht="15" hidden="false" customHeight="false" outlineLevel="0" collapsed="false">
      <c r="B3" s="8" t="s">
        <v>20</v>
      </c>
    </row>
    <row r="5" customFormat="false" ht="15" hidden="false" customHeight="false" outlineLevel="0" collapsed="false">
      <c r="B5" s="7" t="s">
        <v>21</v>
      </c>
      <c r="C5" s="11" t="n">
        <v>10000</v>
      </c>
    </row>
    <row r="6" customFormat="false" ht="15" hidden="false" customHeight="false" outlineLevel="0" collapsed="false">
      <c r="B6" s="7" t="s">
        <v>22</v>
      </c>
      <c r="C6" s="11" t="n">
        <v>1500</v>
      </c>
    </row>
    <row r="7" customFormat="false" ht="15" hidden="false" customHeight="false" outlineLevel="0" collapsed="false">
      <c r="B7" s="7" t="s">
        <v>23</v>
      </c>
      <c r="C7" s="12" t="n">
        <v>0.45</v>
      </c>
    </row>
    <row r="8" customFormat="false" ht="15" hidden="false" customHeight="false" outlineLevel="0" collapsed="false">
      <c r="B8" s="7" t="s">
        <v>24</v>
      </c>
      <c r="C8" s="12" t="n">
        <v>0.3</v>
      </c>
    </row>
    <row r="9" customFormat="false" ht="15" hidden="false" customHeight="false" outlineLevel="0" collapsed="false">
      <c r="B9" s="7" t="s">
        <v>25</v>
      </c>
      <c r="C9" s="13" t="s">
        <v>26</v>
      </c>
    </row>
    <row r="11" customFormat="false" ht="43.5" hidden="false" customHeight="true" outlineLevel="0" collapsed="false">
      <c r="B11" s="14" t="s">
        <v>27</v>
      </c>
      <c r="C11" s="14" t="s">
        <v>28</v>
      </c>
      <c r="D11" s="14" t="s">
        <v>29</v>
      </c>
      <c r="E11" s="14" t="s">
        <v>30</v>
      </c>
      <c r="F11" s="14" t="s">
        <v>31</v>
      </c>
      <c r="G11" s="14" t="s">
        <v>32</v>
      </c>
      <c r="H11" s="14" t="s">
        <v>33</v>
      </c>
      <c r="I11" s="14" t="s">
        <v>34</v>
      </c>
      <c r="J11" s="14" t="s">
        <v>35</v>
      </c>
      <c r="K11" s="14" t="s">
        <v>36</v>
      </c>
      <c r="L11" s="14" t="s">
        <v>37</v>
      </c>
      <c r="M11" s="14" t="s">
        <v>38</v>
      </c>
      <c r="N11" s="14" t="s">
        <v>39</v>
      </c>
      <c r="O11" s="14" t="s">
        <v>40</v>
      </c>
      <c r="P11" s="14" t="s">
        <v>41</v>
      </c>
      <c r="Q11" s="14" t="s">
        <v>42</v>
      </c>
    </row>
    <row r="12" customFormat="false" ht="15" hidden="false" customHeight="false" outlineLevel="0" collapsed="false">
      <c r="B12" s="7" t="s">
        <v>43</v>
      </c>
      <c r="C12" s="15" t="s">
        <v>44</v>
      </c>
      <c r="D12" s="16" t="n">
        <f aca="false">INDEX('Starting mixes'!$C$5:$F$14,MATCH(B12,'Starting mixes'!$B$5:$B$14,0),MATCH($C$9,'Starting mixes'!$C$4:$F$4,0))</f>
        <v>0.25</v>
      </c>
      <c r="E12" s="12" t="n">
        <v>0.25</v>
      </c>
      <c r="F12" s="17" t="n">
        <f aca="false">E12*$C$5</f>
        <v>2500</v>
      </c>
      <c r="G12" s="11" t="n">
        <v>90</v>
      </c>
      <c r="H12" s="18" t="n">
        <f aca="false">IF(OR(F12=0,G12="",G12=0),0,F12/G12)</f>
        <v>27.7777777777778</v>
      </c>
      <c r="I12" s="12" t="n">
        <f aca="false">$C$8</f>
        <v>0.3</v>
      </c>
      <c r="J12" s="18" t="n">
        <f aca="false">H12*I12</f>
        <v>8.33333333333333</v>
      </c>
      <c r="K12" s="17" t="n">
        <f aca="false">J12*$C$6</f>
        <v>12500</v>
      </c>
      <c r="L12" s="17" t="n">
        <f aca="false">K12*$C$7</f>
        <v>5625</v>
      </c>
      <c r="M12" s="19" t="n">
        <f aca="false">L12-F12</f>
        <v>3125</v>
      </c>
      <c r="N12" s="20" t="n">
        <f aca="false">IF(F12=0,"",K12/F12)</f>
        <v>5</v>
      </c>
      <c r="O12" s="21" t="n">
        <f aca="false">IF(F12=0,"",M12/F12)</f>
        <v>1.25</v>
      </c>
      <c r="P12" s="22" t="n">
        <f aca="false">IF(F12=0,"",RANK(O12,$O$12:$O$21))</f>
        <v>5</v>
      </c>
      <c r="Q12" s="15" t="str">
        <f aca="false">IF(E12=0,"Standby","Active")</f>
        <v>Active</v>
      </c>
    </row>
    <row r="13" customFormat="false" ht="15" hidden="false" customHeight="false" outlineLevel="0" collapsed="false">
      <c r="B13" s="7" t="s">
        <v>45</v>
      </c>
      <c r="C13" s="15" t="s">
        <v>44</v>
      </c>
      <c r="D13" s="16" t="n">
        <f aca="false">INDEX('Starting mixes'!$C$5:$F$14,MATCH(B13,'Starting mixes'!$B$5:$B$14,0),MATCH($C$9,'Starting mixes'!$C$4:$F$4,0))</f>
        <v>0.25</v>
      </c>
      <c r="E13" s="12" t="n">
        <v>0.25</v>
      </c>
      <c r="F13" s="17" t="n">
        <f aca="false">E13*$C$5</f>
        <v>2500</v>
      </c>
      <c r="G13" s="11" t="n">
        <v>55</v>
      </c>
      <c r="H13" s="18" t="n">
        <f aca="false">IF(OR(F13=0,G13="",G13=0),0,F13/G13)</f>
        <v>45.4545454545455</v>
      </c>
      <c r="I13" s="12" t="n">
        <f aca="false">$C$8</f>
        <v>0.3</v>
      </c>
      <c r="J13" s="18" t="n">
        <f aca="false">H13*I13</f>
        <v>13.6363636363636</v>
      </c>
      <c r="K13" s="17" t="n">
        <f aca="false">J13*$C$6</f>
        <v>20454.5454545455</v>
      </c>
      <c r="L13" s="17" t="n">
        <f aca="false">K13*$C$7</f>
        <v>9204.54545454545</v>
      </c>
      <c r="M13" s="19" t="n">
        <f aca="false">L13-F13</f>
        <v>6704.54545454545</v>
      </c>
      <c r="N13" s="20" t="n">
        <f aca="false">IF(F13=0,"",K13/F13)</f>
        <v>8.18181818181818</v>
      </c>
      <c r="O13" s="21" t="n">
        <f aca="false">IF(F13=0,"",M13/F13)</f>
        <v>2.68181818181818</v>
      </c>
      <c r="P13" s="22" t="n">
        <f aca="false">IF(F13=0,"",RANK(O13,$O$12:$O$21))</f>
        <v>2</v>
      </c>
      <c r="Q13" s="15" t="str">
        <f aca="false">IF(E13=0,"Standby","Active")</f>
        <v>Active</v>
      </c>
    </row>
    <row r="14" customFormat="false" ht="15" hidden="false" customHeight="false" outlineLevel="0" collapsed="false">
      <c r="B14" s="7" t="s">
        <v>46</v>
      </c>
      <c r="C14" s="15" t="s">
        <v>44</v>
      </c>
      <c r="D14" s="16" t="n">
        <f aca="false">INDEX('Starting mixes'!$C$5:$F$14,MATCH(B14,'Starting mixes'!$B$5:$B$14,0),MATCH($C$9,'Starting mixes'!$C$4:$F$4,0))</f>
        <v>0.05</v>
      </c>
      <c r="E14" s="12" t="n">
        <v>0.05</v>
      </c>
      <c r="F14" s="17" t="n">
        <f aca="false">E14*$C$5</f>
        <v>500</v>
      </c>
      <c r="G14" s="11" t="n">
        <v>60</v>
      </c>
      <c r="H14" s="18" t="n">
        <f aca="false">IF(OR(F14=0,G14="",G14=0),0,F14/G14)</f>
        <v>8.33333333333333</v>
      </c>
      <c r="I14" s="12" t="n">
        <f aca="false">$C$8</f>
        <v>0.3</v>
      </c>
      <c r="J14" s="18" t="n">
        <f aca="false">H14*I14</f>
        <v>2.5</v>
      </c>
      <c r="K14" s="17" t="n">
        <f aca="false">J14*$C$6</f>
        <v>3750</v>
      </c>
      <c r="L14" s="17" t="n">
        <f aca="false">K14*$C$7</f>
        <v>1687.5</v>
      </c>
      <c r="M14" s="19" t="n">
        <f aca="false">L14-F14</f>
        <v>1187.5</v>
      </c>
      <c r="N14" s="20" t="n">
        <f aca="false">IF(F14=0,"",K14/F14)</f>
        <v>7.5</v>
      </c>
      <c r="O14" s="21" t="n">
        <f aca="false">IF(F14=0,"",M14/F14)</f>
        <v>2.375</v>
      </c>
      <c r="P14" s="22" t="n">
        <f aca="false">IF(F14=0,"",RANK(O14,$O$12:$O$21))</f>
        <v>3</v>
      </c>
      <c r="Q14" s="15" t="str">
        <f aca="false">IF(E14=0,"Standby","Active")</f>
        <v>Active</v>
      </c>
    </row>
    <row r="15" customFormat="false" ht="15" hidden="false" customHeight="false" outlineLevel="0" collapsed="false">
      <c r="B15" s="7" t="s">
        <v>47</v>
      </c>
      <c r="C15" s="15" t="s">
        <v>48</v>
      </c>
      <c r="D15" s="16" t="n">
        <f aca="false">INDEX('Starting mixes'!$C$5:$F$14,MATCH(B15,'Starting mixes'!$B$5:$B$14,0),MATCH($C$9,'Starting mixes'!$C$4:$F$4,0))</f>
        <v>0.15</v>
      </c>
      <c r="E15" s="12" t="n">
        <v>0.15</v>
      </c>
      <c r="F15" s="17" t="n">
        <f aca="false">E15*$C$5</f>
        <v>1500</v>
      </c>
      <c r="G15" s="11" t="n">
        <v>75</v>
      </c>
      <c r="H15" s="18" t="n">
        <f aca="false">IF(OR(F15=0,G15="",G15=0),0,F15/G15)</f>
        <v>20</v>
      </c>
      <c r="I15" s="12" t="n">
        <f aca="false">$C$8</f>
        <v>0.3</v>
      </c>
      <c r="J15" s="18" t="n">
        <f aca="false">H15*I15</f>
        <v>6</v>
      </c>
      <c r="K15" s="17" t="n">
        <f aca="false">J15*$C$6</f>
        <v>9000</v>
      </c>
      <c r="L15" s="17" t="n">
        <f aca="false">K15*$C$7</f>
        <v>4050</v>
      </c>
      <c r="M15" s="19" t="n">
        <f aca="false">L15-F15</f>
        <v>2550</v>
      </c>
      <c r="N15" s="20" t="n">
        <f aca="false">IF(F15=0,"",K15/F15)</f>
        <v>6</v>
      </c>
      <c r="O15" s="21" t="n">
        <f aca="false">IF(F15=0,"",M15/F15)</f>
        <v>1.7</v>
      </c>
      <c r="P15" s="22" t="n">
        <f aca="false">IF(F15=0,"",RANK(O15,$O$12:$O$21))</f>
        <v>4</v>
      </c>
      <c r="Q15" s="15" t="str">
        <f aca="false">IF(E15=0,"Standby","Active")</f>
        <v>Active</v>
      </c>
    </row>
    <row r="16" customFormat="false" ht="15" hidden="false" customHeight="false" outlineLevel="0" collapsed="false">
      <c r="B16" s="7" t="s">
        <v>49</v>
      </c>
      <c r="C16" s="15" t="s">
        <v>48</v>
      </c>
      <c r="D16" s="16" t="n">
        <f aca="false">INDEX('Starting mixes'!$C$5:$F$14,MATCH(B16,'Starting mixes'!$B$5:$B$14,0),MATCH($C$9,'Starting mixes'!$C$4:$F$4,0))</f>
        <v>0.2</v>
      </c>
      <c r="E16" s="12" t="n">
        <v>0.2</v>
      </c>
      <c r="F16" s="17" t="n">
        <f aca="false">E16*$C$5</f>
        <v>2000</v>
      </c>
      <c r="G16" s="11" t="n">
        <v>35</v>
      </c>
      <c r="H16" s="18" t="n">
        <f aca="false">IF(OR(F16=0,G16="",G16=0),0,F16/G16)</f>
        <v>57.1428571428571</v>
      </c>
      <c r="I16" s="12" t="n">
        <f aca="false">$C$8</f>
        <v>0.3</v>
      </c>
      <c r="J16" s="18" t="n">
        <f aca="false">H16*I16</f>
        <v>17.1428571428571</v>
      </c>
      <c r="K16" s="17" t="n">
        <f aca="false">J16*$C$6</f>
        <v>25714.2857142857</v>
      </c>
      <c r="L16" s="17" t="n">
        <f aca="false">K16*$C$7</f>
        <v>11571.4285714286</v>
      </c>
      <c r="M16" s="19" t="n">
        <f aca="false">L16-F16</f>
        <v>9571.42857142857</v>
      </c>
      <c r="N16" s="20" t="n">
        <f aca="false">IF(F16=0,"",K16/F16)</f>
        <v>12.8571428571429</v>
      </c>
      <c r="O16" s="21" t="n">
        <f aca="false">IF(F16=0,"",M16/F16)</f>
        <v>4.78571428571429</v>
      </c>
      <c r="P16" s="22" t="n">
        <f aca="false">IF(F16=0,"",RANK(O16,$O$12:$O$21))</f>
        <v>1</v>
      </c>
      <c r="Q16" s="15" t="str">
        <f aca="false">IF(E16=0,"Standby","Active")</f>
        <v>Active</v>
      </c>
    </row>
    <row r="17" customFormat="false" ht="15" hidden="false" customHeight="false" outlineLevel="0" collapsed="false">
      <c r="B17" s="7" t="s">
        <v>50</v>
      </c>
      <c r="C17" s="15" t="s">
        <v>48</v>
      </c>
      <c r="D17" s="16" t="n">
        <f aca="false">INDEX('Starting mixes'!$C$5:$F$14,MATCH(B17,'Starting mixes'!$B$5:$B$14,0),MATCH($C$9,'Starting mixes'!$C$4:$F$4,0))</f>
        <v>0.05</v>
      </c>
      <c r="E17" s="12" t="n">
        <v>0.05</v>
      </c>
      <c r="F17" s="17" t="n">
        <f aca="false">E17*$C$5</f>
        <v>500</v>
      </c>
      <c r="G17" s="11" t="n">
        <v>110</v>
      </c>
      <c r="H17" s="18" t="n">
        <f aca="false">IF(OR(F17=0,G17="",G17=0),0,F17/G17)</f>
        <v>4.54545454545455</v>
      </c>
      <c r="I17" s="12" t="n">
        <f aca="false">$C$8</f>
        <v>0.3</v>
      </c>
      <c r="J17" s="18" t="n">
        <f aca="false">H17*I17</f>
        <v>1.36363636363636</v>
      </c>
      <c r="K17" s="17" t="n">
        <f aca="false">J17*$C$6</f>
        <v>2045.45454545455</v>
      </c>
      <c r="L17" s="17" t="n">
        <f aca="false">K17*$C$7</f>
        <v>920.454545454546</v>
      </c>
      <c r="M17" s="19" t="n">
        <f aca="false">L17-F17</f>
        <v>420.454545454546</v>
      </c>
      <c r="N17" s="20" t="n">
        <f aca="false">IF(F17=0,"",K17/F17)</f>
        <v>4.09090909090909</v>
      </c>
      <c r="O17" s="21" t="n">
        <f aca="false">IF(F17=0,"",M17/F17)</f>
        <v>0.840909090909091</v>
      </c>
      <c r="P17" s="22" t="n">
        <f aca="false">IF(F17=0,"",RANK(O17,$O$12:$O$21))</f>
        <v>6</v>
      </c>
      <c r="Q17" s="15" t="str">
        <f aca="false">IF(E17=0,"Standby","Active")</f>
        <v>Active</v>
      </c>
    </row>
    <row r="18" customFormat="false" ht="15" hidden="false" customHeight="false" outlineLevel="0" collapsed="false">
      <c r="B18" s="7" t="s">
        <v>51</v>
      </c>
      <c r="C18" s="15" t="s">
        <v>48</v>
      </c>
      <c r="D18" s="16" t="n">
        <f aca="false">INDEX('Starting mixes'!$C$5:$F$14,MATCH(B18,'Starting mixes'!$B$5:$B$14,0),MATCH($C$9,'Starting mixes'!$C$4:$F$4,0))</f>
        <v>0.05</v>
      </c>
      <c r="E18" s="12" t="n">
        <v>0.05</v>
      </c>
      <c r="F18" s="17" t="n">
        <f aca="false">E18*$C$5</f>
        <v>500</v>
      </c>
      <c r="G18" s="11" t="n">
        <v>140</v>
      </c>
      <c r="H18" s="18" t="n">
        <f aca="false">IF(OR(F18=0,G18="",G18=0),0,F18/G18)</f>
        <v>3.57142857142857</v>
      </c>
      <c r="I18" s="12" t="n">
        <f aca="false">$C$8</f>
        <v>0.3</v>
      </c>
      <c r="J18" s="18" t="n">
        <f aca="false">H18*I18</f>
        <v>1.07142857142857</v>
      </c>
      <c r="K18" s="17" t="n">
        <f aca="false">J18*$C$6</f>
        <v>1607.14285714286</v>
      </c>
      <c r="L18" s="17" t="n">
        <f aca="false">K18*$C$7</f>
        <v>723.214285714286</v>
      </c>
      <c r="M18" s="19" t="n">
        <f aca="false">L18-F18</f>
        <v>223.214285714286</v>
      </c>
      <c r="N18" s="20" t="n">
        <f aca="false">IF(F18=0,"",K18/F18)</f>
        <v>3.21428571428571</v>
      </c>
      <c r="O18" s="21" t="n">
        <f aca="false">IF(F18=0,"",M18/F18)</f>
        <v>0.446428571428571</v>
      </c>
      <c r="P18" s="22" t="n">
        <f aca="false">IF(F18=0,"",RANK(O18,$O$12:$O$21))</f>
        <v>7</v>
      </c>
      <c r="Q18" s="15" t="str">
        <f aca="false">IF(E18=0,"Standby","Active")</f>
        <v>Active</v>
      </c>
    </row>
    <row r="19" customFormat="false" ht="15" hidden="false" customHeight="false" outlineLevel="0" collapsed="false">
      <c r="B19" s="7" t="s">
        <v>52</v>
      </c>
      <c r="C19" s="15" t="s">
        <v>48</v>
      </c>
      <c r="D19" s="16" t="n">
        <f aca="false">INDEX('Starting mixes'!$C$5:$F$14,MATCH(B19,'Starting mixes'!$B$5:$B$14,0),MATCH($C$9,'Starting mixes'!$C$4:$F$4,0))</f>
        <v>0</v>
      </c>
      <c r="E19" s="12" t="n">
        <v>0</v>
      </c>
      <c r="F19" s="17" t="n">
        <f aca="false">E19*$C$5</f>
        <v>0</v>
      </c>
      <c r="G19" s="11" t="n">
        <v>50</v>
      </c>
      <c r="H19" s="18" t="n">
        <f aca="false">IF(OR(F19=0,G19="",G19=0),0,F19/G19)</f>
        <v>0</v>
      </c>
      <c r="I19" s="12" t="n">
        <f aca="false">$C$8</f>
        <v>0.3</v>
      </c>
      <c r="J19" s="18" t="n">
        <f aca="false">H19*I19</f>
        <v>0</v>
      </c>
      <c r="K19" s="17" t="n">
        <f aca="false">J19*$C$6</f>
        <v>0</v>
      </c>
      <c r="L19" s="17" t="n">
        <f aca="false">K19*$C$7</f>
        <v>0</v>
      </c>
      <c r="M19" s="19" t="n">
        <f aca="false">L19-F19</f>
        <v>0</v>
      </c>
      <c r="N19" s="20" t="str">
        <f aca="false">IF(F19=0,"",K19/F19)</f>
        <v/>
      </c>
      <c r="O19" s="21" t="str">
        <f aca="false">IF(F19=0,"",M19/F19)</f>
        <v/>
      </c>
      <c r="P19" s="22" t="str">
        <f aca="false">IF(F19=0,"",RANK(O19,$O$12:$O$21))</f>
        <v/>
      </c>
      <c r="Q19" s="15" t="str">
        <f aca="false">IF(E19=0,"Standby","Active")</f>
        <v>Standby</v>
      </c>
    </row>
    <row r="20" customFormat="false" ht="15" hidden="false" customHeight="false" outlineLevel="0" collapsed="false">
      <c r="B20" s="7" t="s">
        <v>53</v>
      </c>
      <c r="C20" s="15" t="s">
        <v>54</v>
      </c>
      <c r="D20" s="16" t="n">
        <f aca="false">INDEX('Starting mixes'!$C$5:$F$14,MATCH(B20,'Starting mixes'!$B$5:$B$14,0),MATCH($C$9,'Starting mixes'!$C$4:$F$4,0))</f>
        <v>0</v>
      </c>
      <c r="E20" s="12" t="n">
        <v>0</v>
      </c>
      <c r="F20" s="17" t="n">
        <f aca="false">E20*$C$5</f>
        <v>0</v>
      </c>
      <c r="G20" s="11" t="n">
        <v>25</v>
      </c>
      <c r="H20" s="18" t="n">
        <f aca="false">IF(OR(F20=0,G20="",G20=0),0,F20/G20)</f>
        <v>0</v>
      </c>
      <c r="I20" s="12" t="n">
        <f aca="false">$C$8</f>
        <v>0.3</v>
      </c>
      <c r="J20" s="18" t="n">
        <f aca="false">H20*I20</f>
        <v>0</v>
      </c>
      <c r="K20" s="17" t="n">
        <f aca="false">J20*$C$6</f>
        <v>0</v>
      </c>
      <c r="L20" s="17" t="n">
        <f aca="false">K20*$C$7</f>
        <v>0</v>
      </c>
      <c r="M20" s="19" t="n">
        <f aca="false">L20-F20</f>
        <v>0</v>
      </c>
      <c r="N20" s="20" t="str">
        <f aca="false">IF(F20=0,"",K20/F20)</f>
        <v/>
      </c>
      <c r="O20" s="21" t="str">
        <f aca="false">IF(F20=0,"",M20/F20)</f>
        <v/>
      </c>
      <c r="P20" s="22" t="str">
        <f aca="false">IF(F20=0,"",RANK(O20,$O$12:$O$21))</f>
        <v/>
      </c>
      <c r="Q20" s="15" t="str">
        <f aca="false">IF(E20=0,"Standby","Active")</f>
        <v>Standby</v>
      </c>
    </row>
    <row r="21" customFormat="false" ht="15" hidden="false" customHeight="false" outlineLevel="0" collapsed="false">
      <c r="B21" s="7" t="s">
        <v>55</v>
      </c>
      <c r="C21" s="15" t="s">
        <v>56</v>
      </c>
      <c r="D21" s="16" t="n">
        <f aca="false">INDEX('Starting mixes'!$C$5:$F$14,MATCH(B21,'Starting mixes'!$B$5:$B$14,0),MATCH($C$9,'Starting mixes'!$C$4:$F$4,0))</f>
        <v>0</v>
      </c>
      <c r="E21" s="12" t="n">
        <v>0</v>
      </c>
      <c r="F21" s="17" t="n">
        <f aca="false">E21*$C$5</f>
        <v>0</v>
      </c>
      <c r="G21" s="11"/>
      <c r="H21" s="18" t="n">
        <f aca="false">IF(OR(F21=0,G21="",G21=0),0,F21/G21)</f>
        <v>0</v>
      </c>
      <c r="I21" s="12" t="n">
        <f aca="false">$C$8</f>
        <v>0.3</v>
      </c>
      <c r="J21" s="18" t="n">
        <f aca="false">H21*I21</f>
        <v>0</v>
      </c>
      <c r="K21" s="17" t="n">
        <f aca="false">J21*$C$6</f>
        <v>0</v>
      </c>
      <c r="L21" s="17" t="n">
        <f aca="false">K21*$C$7</f>
        <v>0</v>
      </c>
      <c r="M21" s="19" t="n">
        <f aca="false">L21-F21</f>
        <v>0</v>
      </c>
      <c r="N21" s="20" t="str">
        <f aca="false">IF(F21=0,"",K21/F21)</f>
        <v/>
      </c>
      <c r="O21" s="21" t="str">
        <f aca="false">IF(F21=0,"",M21/F21)</f>
        <v/>
      </c>
      <c r="P21" s="22" t="str">
        <f aca="false">IF(F21=0,"",RANK(O21,$O$12:$O$21))</f>
        <v/>
      </c>
      <c r="Q21" s="15" t="str">
        <f aca="false">IF(E21=0,"Standby","Active")</f>
        <v>Standby</v>
      </c>
    </row>
    <row r="22" customFormat="false" ht="15" hidden="false" customHeight="false" outlineLevel="0" collapsed="false">
      <c r="B22" s="23" t="s">
        <v>57</v>
      </c>
      <c r="C22" s="24"/>
      <c r="D22" s="25" t="n">
        <f aca="false">SUM(D12:D21)</f>
        <v>1</v>
      </c>
      <c r="E22" s="25" t="n">
        <f aca="false">SUM(E12:E21)</f>
        <v>1</v>
      </c>
      <c r="F22" s="26" t="n">
        <f aca="false">SUM(F12:F21)</f>
        <v>10000</v>
      </c>
      <c r="G22" s="24"/>
      <c r="H22" s="27" t="n">
        <f aca="false">SUM(H12:H21)</f>
        <v>166.825396825397</v>
      </c>
      <c r="I22" s="24"/>
      <c r="J22" s="27" t="n">
        <f aca="false">SUM(J12:J21)</f>
        <v>50.047619047619</v>
      </c>
      <c r="K22" s="26" t="n">
        <f aca="false">SUM(K12:K21)</f>
        <v>75071.4285714286</v>
      </c>
      <c r="L22" s="26" t="n">
        <f aca="false">SUM(L12:L21)</f>
        <v>33782.1428571429</v>
      </c>
      <c r="M22" s="28" t="n">
        <f aca="false">SUM(M12:M21)</f>
        <v>23782.1428571429</v>
      </c>
      <c r="N22" s="29" t="n">
        <f aca="false">IF(F22=0,"",K22/F22)</f>
        <v>7.50714285714286</v>
      </c>
      <c r="O22" s="30" t="n">
        <f aca="false">IF(F22=0,"",M22/F22)</f>
        <v>2.37821428571429</v>
      </c>
      <c r="P22" s="24"/>
      <c r="Q22" s="24"/>
    </row>
    <row r="24" customFormat="false" ht="15" hidden="false" customHeight="false" outlineLevel="0" collapsed="false">
      <c r="B24" s="31" t="s">
        <v>58</v>
      </c>
      <c r="C24" s="7" t="str">
        <f aca="false">IF(ABS(E22-1)&lt;0.0001,"OK: your allocation adds up to 100%","Adjust: your allocation adds up to "&amp;TEXT(E22,"0%")&amp;", not 100%")</f>
        <v>OK: your allocation adds up to 100%</v>
      </c>
      <c r="D24" s="7"/>
      <c r="E24" s="7"/>
      <c r="F24" s="7"/>
      <c r="G24" s="7"/>
      <c r="H24" s="7"/>
    </row>
    <row r="26" customFormat="false" ht="15" hidden="false" customHeight="false" outlineLevel="0" collapsed="false">
      <c r="B26" s="7" t="s">
        <v>59</v>
      </c>
      <c r="C26" s="32" t="n">
        <f aca="false">IF(H22=0,"",F22/H22)</f>
        <v>59.9429115128449</v>
      </c>
      <c r="D26" s="32"/>
      <c r="E26" s="32"/>
      <c r="F26" s="32"/>
    </row>
    <row r="27" customFormat="false" ht="15" hidden="false" customHeight="false" outlineLevel="0" collapsed="false">
      <c r="B27" s="7" t="s">
        <v>60</v>
      </c>
      <c r="C27" s="32" t="n">
        <f aca="false">IF(J22=0,"",F22/J22)</f>
        <v>199.809705042816</v>
      </c>
      <c r="D27" s="32"/>
      <c r="E27" s="32"/>
      <c r="F27" s="32"/>
    </row>
    <row r="28" customFormat="false" ht="15" hidden="false" customHeight="false" outlineLevel="0" collapsed="false">
      <c r="B28" s="7" t="s">
        <v>61</v>
      </c>
      <c r="C28" s="31" t="str">
        <f aca="false">IFERROR(INDEX(B12:B21,MATCH(1,P12:P21,0)),"")</f>
        <v>Google Business Profile</v>
      </c>
      <c r="D28" s="31"/>
      <c r="E28" s="31"/>
      <c r="F28" s="31"/>
    </row>
    <row r="29" customFormat="false" ht="15" hidden="false" customHeight="false" outlineLevel="0" collapsed="false">
      <c r="B29" s="7" t="s">
        <v>62</v>
      </c>
      <c r="C29" s="31" t="str">
        <f aca="false">IFERROR(INDEX(B12:B21,MATCH(MAX(P12:P21),P12:P21,0)),"")</f>
        <v>Content &amp; social</v>
      </c>
      <c r="D29" s="31"/>
      <c r="E29" s="31"/>
      <c r="F29" s="31"/>
    </row>
    <row r="31" customFormat="false" ht="15" hidden="false" customHeight="false" outlineLevel="0" collapsed="false">
      <c r="B31" s="33" t="s">
        <v>63</v>
      </c>
    </row>
  </sheetData>
  <mergeCells count="5">
    <mergeCell ref="C24:H24"/>
    <mergeCell ref="C26:F26"/>
    <mergeCell ref="C27:F27"/>
    <mergeCell ref="C28:F28"/>
    <mergeCell ref="C29:F29"/>
  </mergeCells>
  <conditionalFormatting sqref="C24">
    <cfRule type="expression" priority="2" aboveAverage="0" equalAverage="0" bottom="0" percent="0" rank="0" text="" dxfId="0">
      <formula>ABS($E$22-1)&gt;=0.0001</formula>
    </cfRule>
    <cfRule type="expression" priority="3" aboveAverage="0" equalAverage="0" bottom="0" percent="0" rank="0" text="" dxfId="1">
      <formula>ABS($E$22-1)&lt;0.0001</formula>
    </cfRule>
  </conditionalFormatting>
  <conditionalFormatting sqref="Q12:Q21">
    <cfRule type="cellIs" priority="4" operator="equal" aboveAverage="0" equalAverage="0" bottom="0" percent="0" rank="0" text="" dxfId="2">
      <formula>"Standby"</formula>
    </cfRule>
  </conditionalFormatting>
  <conditionalFormatting sqref="P12:P21">
    <cfRule type="cellIs" priority="5" operator="equal" aboveAverage="0" equalAverage="0" bottom="0" percent="0" rank="0" text="" dxfId="3">
      <formula>1</formula>
    </cfRule>
  </conditionalFormatting>
  <dataValidations count="1">
    <dataValidation allowBlank="false" errorStyle="stop" operator="between" showDropDown="false" showErrorMessage="false" showInputMessage="false" sqref="C9" type="list">
      <formula1>"Local services,DTC brand,Manufacturer,B2B services"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6" min="3" style="0" width="16"/>
  </cols>
  <sheetData>
    <row r="2" customFormat="false" ht="24" hidden="false" customHeight="true" outlineLevel="0" collapsed="false">
      <c r="B2" s="10" t="s">
        <v>64</v>
      </c>
    </row>
    <row r="3" customFormat="false" ht="15" hidden="false" customHeight="false" outlineLevel="0" collapsed="false">
      <c r="B3" s="8" t="s">
        <v>65</v>
      </c>
    </row>
    <row r="4" customFormat="false" ht="31.5" hidden="false" customHeight="true" outlineLevel="0" collapsed="false">
      <c r="B4" s="14" t="s">
        <v>27</v>
      </c>
      <c r="C4" s="14" t="s">
        <v>26</v>
      </c>
      <c r="D4" s="14" t="s">
        <v>66</v>
      </c>
      <c r="E4" s="14" t="s">
        <v>67</v>
      </c>
      <c r="F4" s="14" t="s">
        <v>68</v>
      </c>
    </row>
    <row r="5" customFormat="false" ht="15" hidden="false" customHeight="false" outlineLevel="0" collapsed="false">
      <c r="B5" s="7" t="s">
        <v>43</v>
      </c>
      <c r="C5" s="12" t="n">
        <v>0.25</v>
      </c>
      <c r="D5" s="12" t="n">
        <v>0.25</v>
      </c>
      <c r="E5" s="12" t="n">
        <v>0.3</v>
      </c>
      <c r="F5" s="12" t="n">
        <v>0.3</v>
      </c>
    </row>
    <row r="6" customFormat="false" ht="15" hidden="false" customHeight="false" outlineLevel="0" collapsed="false">
      <c r="B6" s="7" t="s">
        <v>45</v>
      </c>
      <c r="C6" s="12" t="n">
        <v>0.25</v>
      </c>
      <c r="D6" s="12" t="n">
        <v>0</v>
      </c>
      <c r="E6" s="12" t="n">
        <v>0</v>
      </c>
      <c r="F6" s="12" t="n">
        <v>0</v>
      </c>
    </row>
    <row r="7" customFormat="false" ht="15" hidden="false" customHeight="false" outlineLevel="0" collapsed="false">
      <c r="B7" s="7" t="s">
        <v>46</v>
      </c>
      <c r="C7" s="12" t="n">
        <v>0.05</v>
      </c>
      <c r="D7" s="12" t="n">
        <v>0.35</v>
      </c>
      <c r="E7" s="12" t="n">
        <v>0.05</v>
      </c>
      <c r="F7" s="12" t="n">
        <v>0</v>
      </c>
    </row>
    <row r="8" customFormat="false" ht="15" hidden="false" customHeight="false" outlineLevel="0" collapsed="false">
      <c r="B8" s="7" t="s">
        <v>47</v>
      </c>
      <c r="C8" s="12" t="n">
        <v>0.15</v>
      </c>
      <c r="D8" s="12" t="n">
        <v>0.15</v>
      </c>
      <c r="E8" s="12" t="n">
        <v>0.3</v>
      </c>
      <c r="F8" s="12" t="n">
        <v>0.25</v>
      </c>
    </row>
    <row r="9" customFormat="false" ht="15" hidden="false" customHeight="false" outlineLevel="0" collapsed="false">
      <c r="B9" s="7" t="s">
        <v>49</v>
      </c>
      <c r="C9" s="12" t="n">
        <v>0.2</v>
      </c>
      <c r="D9" s="12" t="n">
        <v>0</v>
      </c>
      <c r="E9" s="12" t="n">
        <v>0</v>
      </c>
      <c r="F9" s="12" t="n">
        <v>0.1</v>
      </c>
    </row>
    <row r="10" customFormat="false" ht="15" hidden="false" customHeight="false" outlineLevel="0" collapsed="false">
      <c r="B10" s="7" t="s">
        <v>50</v>
      </c>
      <c r="C10" s="12" t="n">
        <v>0.05</v>
      </c>
      <c r="D10" s="12" t="n">
        <v>0.1</v>
      </c>
      <c r="E10" s="12" t="n">
        <v>0.15</v>
      </c>
      <c r="F10" s="12" t="n">
        <v>0.15</v>
      </c>
    </row>
    <row r="11" customFormat="false" ht="15" hidden="false" customHeight="false" outlineLevel="0" collapsed="false">
      <c r="B11" s="7" t="s">
        <v>51</v>
      </c>
      <c r="C11" s="12" t="n">
        <v>0.05</v>
      </c>
      <c r="D11" s="12" t="n">
        <v>0.15</v>
      </c>
      <c r="E11" s="12" t="n">
        <v>0.2</v>
      </c>
      <c r="F11" s="12" t="n">
        <v>0.2</v>
      </c>
    </row>
    <row r="12" customFormat="false" ht="15" hidden="false" customHeight="false" outlineLevel="0" collapsed="false">
      <c r="B12" s="7" t="s">
        <v>52</v>
      </c>
      <c r="C12" s="12" t="n">
        <v>0</v>
      </c>
      <c r="D12" s="12" t="n">
        <v>0</v>
      </c>
      <c r="E12" s="12" t="n">
        <v>0</v>
      </c>
      <c r="F12" s="12" t="n">
        <v>0</v>
      </c>
    </row>
    <row r="13" customFormat="false" ht="15" hidden="false" customHeight="false" outlineLevel="0" collapsed="false">
      <c r="B13" s="7" t="s">
        <v>53</v>
      </c>
      <c r="C13" s="12" t="n">
        <v>0</v>
      </c>
      <c r="D13" s="12" t="n">
        <v>0</v>
      </c>
      <c r="E13" s="12" t="n">
        <v>0</v>
      </c>
      <c r="F13" s="12" t="n">
        <v>0</v>
      </c>
    </row>
    <row r="14" customFormat="false" ht="15" hidden="false" customHeight="false" outlineLevel="0" collapsed="false">
      <c r="B14" s="7" t="s">
        <v>55</v>
      </c>
      <c r="C14" s="12" t="n">
        <v>0</v>
      </c>
      <c r="D14" s="12" t="n">
        <v>0</v>
      </c>
      <c r="E14" s="12" t="n">
        <v>0</v>
      </c>
      <c r="F14" s="12" t="n">
        <v>0</v>
      </c>
    </row>
    <row r="15" customFormat="false" ht="15" hidden="false" customHeight="false" outlineLevel="0" collapsed="false">
      <c r="B15" s="31" t="s">
        <v>57</v>
      </c>
      <c r="C15" s="25" t="n">
        <f aca="false">SUM(C5:C14)</f>
        <v>1</v>
      </c>
      <c r="D15" s="25" t="n">
        <f aca="false">SUM(D5:D14)</f>
        <v>1</v>
      </c>
      <c r="E15" s="25" t="n">
        <f aca="false">SUM(E5:E14)</f>
        <v>1</v>
      </c>
      <c r="F15" s="25" t="n">
        <f aca="false">SUM(F5:F14)</f>
        <v>1</v>
      </c>
    </row>
    <row r="17" customFormat="false" ht="15" hidden="false" customHeight="false" outlineLevel="0" collapsed="false">
      <c r="B17" s="33" t="s">
        <v>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LibreOffice/26.2.6.3$Linux_X86_64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2026-10-14T04:15:09Z</dcterms:created>
  <dc:creator>openpyxl</dc:creator>
  <dc:description/>
  <dc:language>en-US</dc:language>
  <cp:lastModifiedBy/>
  <dcterms:modified xsi:type="dcterms:W3CDTF">2026-10-14T04:15:10Z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